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320" windowHeight="11580" tabRatio="500" activeTab="0"/>
  </bookViews>
  <sheets>
    <sheet name="Media semplice FITTI" sheetId="1" r:id="rId1"/>
    <sheet name="Media semplice tarsu " sheetId="2" r:id="rId2"/>
    <sheet name="Riepilogo" sheetId="3" r:id="rId3"/>
    <sheet name="Foglio1" sheetId="4" r:id="rId4"/>
  </sheets>
  <definedNames>
    <definedName name="_xlnm.Print_Area" localSheetId="0">'Media semplice FITTI'!$A$1:$H$31</definedName>
    <definedName name="_xlnm.Print_Area" localSheetId="1">'Media semplice tarsu '!$A$1:$H$31</definedName>
    <definedName name="_xlnm.Print_Area" localSheetId="2">'Riepilogo'!$A$1:$E$32</definedName>
  </definedNames>
  <calcPr fullCalcOnLoad="1"/>
</workbook>
</file>

<file path=xl/sharedStrings.xml><?xml version="1.0" encoding="utf-8"?>
<sst xmlns="http://schemas.openxmlformats.org/spreadsheetml/2006/main" count="62" uniqueCount="35">
  <si>
    <t>Anno</t>
  </si>
  <si>
    <t>b</t>
  </si>
  <si>
    <t>TOTALI</t>
  </si>
  <si>
    <t>Riaccertamento straordinario dei residui  (art. 3, comma 7, d.Lgs. n. 118/2011)</t>
  </si>
  <si>
    <t>Calcolo accantonamento al Fondo crediti di dubbia esigibilità</t>
  </si>
  <si>
    <t>a</t>
  </si>
  <si>
    <t>d</t>
  </si>
  <si>
    <t>Importo FCDE</t>
  </si>
  <si>
    <t>% acc.to FCDE</t>
  </si>
  <si>
    <t>a) Media semplice tra totale incassato e totale accertato</t>
  </si>
  <si>
    <t>f</t>
  </si>
  <si>
    <t>Importo da accantonare a FCDE</t>
  </si>
  <si>
    <t>Entrata</t>
  </si>
  <si>
    <t>Entrata:</t>
  </si>
  <si>
    <t>Rif. al bilancio</t>
  </si>
  <si>
    <t>% di acca.to a FCDE</t>
  </si>
  <si>
    <t>celle da compilare</t>
  </si>
  <si>
    <t>Accertamenti di competenza</t>
  </si>
  <si>
    <t>Riscossioni in competenza</t>
  </si>
  <si>
    <t>Riscossioni in c/residui dell'esercizio n+1</t>
  </si>
  <si>
    <t>c</t>
  </si>
  <si>
    <t>totale Riscossioni</t>
  </si>
  <si>
    <t>Media riscossioni in c/competenza</t>
  </si>
  <si>
    <t>e = (f) / (a) * 100</t>
  </si>
  <si>
    <t>TARSU</t>
  </si>
  <si>
    <t>TARSU- TARI</t>
  </si>
  <si>
    <t>Importo totale accantonato a FCDE</t>
  </si>
  <si>
    <t>FITTI</t>
  </si>
  <si>
    <t>ACCANTONAMENTO 2017 - 70%</t>
  </si>
  <si>
    <t>Accantonamento FCDE risultato al 1/1/16</t>
  </si>
  <si>
    <t>Previsioni competenza 2016</t>
  </si>
  <si>
    <t>Determinazione quota accantonata  a FCDE risultato di amministrazione al 1° gennaio 2016</t>
  </si>
  <si>
    <t>ACCANTONAMENTO 2018 - 85%</t>
  </si>
  <si>
    <t>Importo fcde 2017</t>
  </si>
  <si>
    <t>ACCANTONAMENTO 2019 - 100%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</si>
</sst>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0.0%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59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39"/>
      <name val="Calibri"/>
      <family val="2"/>
    </font>
    <font>
      <u val="single"/>
      <sz val="12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7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2"/>
      <color indexed="8"/>
      <name val="Calibri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7"/>
      <color theme="1"/>
      <name val="Arial"/>
      <family val="0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b/>
      <i/>
      <sz val="12"/>
      <color theme="1"/>
      <name val="Calibri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4" fontId="52" fillId="0" borderId="10" xfId="61" applyFont="1" applyBorder="1" applyAlignment="1">
      <alignment horizontal="right" vertical="center" wrapText="1"/>
    </xf>
    <xf numFmtId="44" fontId="0" fillId="0" borderId="0" xfId="0" applyNumberFormat="1" applyAlignment="1">
      <alignment/>
    </xf>
    <xf numFmtId="0" fontId="52" fillId="0" borderId="0" xfId="0" applyFont="1" applyBorder="1" applyAlignment="1">
      <alignment vertical="center" wrapText="1"/>
    </xf>
    <xf numFmtId="0" fontId="53" fillId="0" borderId="0" xfId="0" applyFont="1" applyFill="1" applyBorder="1" applyAlignment="1">
      <alignment/>
    </xf>
    <xf numFmtId="44" fontId="51" fillId="0" borderId="12" xfId="61" applyFont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44" fontId="52" fillId="0" borderId="0" xfId="61" applyFont="1" applyBorder="1" applyAlignment="1">
      <alignment vertical="center" wrapText="1"/>
    </xf>
    <xf numFmtId="44" fontId="52" fillId="0" borderId="16" xfId="61" applyFont="1" applyBorder="1" applyAlignment="1">
      <alignment vertical="center" wrapText="1"/>
    </xf>
    <xf numFmtId="10" fontId="52" fillId="0" borderId="17" xfId="50" applyNumberFormat="1" applyFont="1" applyBorder="1" applyAlignment="1">
      <alignment horizontal="right" vertical="center" wrapText="1"/>
    </xf>
    <xf numFmtId="44" fontId="54" fillId="0" borderId="18" xfId="61" applyFont="1" applyBorder="1" applyAlignment="1">
      <alignment horizontal="right" vertical="center" wrapText="1"/>
    </xf>
    <xf numFmtId="44" fontId="54" fillId="34" borderId="18" xfId="61" applyFont="1" applyFill="1" applyBorder="1" applyAlignment="1">
      <alignment horizontal="center" vertical="center" wrapText="1"/>
    </xf>
    <xf numFmtId="10" fontId="55" fillId="0" borderId="18" xfId="61" applyNumberFormat="1" applyFont="1" applyBorder="1" applyAlignment="1">
      <alignment horizontal="right" vertical="center" wrapText="1"/>
    </xf>
    <xf numFmtId="0" fontId="52" fillId="0" borderId="0" xfId="0" applyFont="1" applyAlignment="1">
      <alignment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10" fontId="51" fillId="0" borderId="12" xfId="50" applyNumberFormat="1" applyFont="1" applyBorder="1" applyAlignment="1">
      <alignment horizontal="right" vertical="center" wrapText="1"/>
    </xf>
    <xf numFmtId="44" fontId="51" fillId="35" borderId="12" xfId="61" applyFont="1" applyFill="1" applyBorder="1" applyAlignment="1">
      <alignment horizontal="right" vertical="center" wrapText="1"/>
    </xf>
    <xf numFmtId="44" fontId="51" fillId="35" borderId="19" xfId="61" applyFont="1" applyFill="1" applyBorder="1" applyAlignment="1">
      <alignment horizontal="right" vertical="center" wrapText="1"/>
    </xf>
    <xf numFmtId="44" fontId="51" fillId="35" borderId="18" xfId="6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35" borderId="20" xfId="0" applyFill="1" applyBorder="1" applyAlignment="1">
      <alignment/>
    </xf>
    <xf numFmtId="0" fontId="0" fillId="0" borderId="0" xfId="0" applyBorder="1" applyAlignment="1">
      <alignment/>
    </xf>
    <xf numFmtId="0" fontId="57" fillId="0" borderId="21" xfId="0" applyFont="1" applyBorder="1" applyAlignment="1">
      <alignment horizontal="right"/>
    </xf>
    <xf numFmtId="0" fontId="56" fillId="34" borderId="20" xfId="0" applyFont="1" applyFill="1" applyBorder="1" applyAlignment="1">
      <alignment horizontal="center"/>
    </xf>
    <xf numFmtId="0" fontId="58" fillId="34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10" fontId="0" fillId="35" borderId="20" xfId="0" applyNumberFormat="1" applyFill="1" applyBorder="1" applyAlignment="1">
      <alignment/>
    </xf>
    <xf numFmtId="0" fontId="0" fillId="35" borderId="20" xfId="0" applyFill="1" applyBorder="1" applyAlignment="1">
      <alignment wrapText="1"/>
    </xf>
    <xf numFmtId="10" fontId="0" fillId="35" borderId="20" xfId="0" applyNumberFormat="1" applyFill="1" applyBorder="1" applyAlignment="1">
      <alignment wrapText="1"/>
    </xf>
    <xf numFmtId="0" fontId="0" fillId="35" borderId="0" xfId="0" applyFill="1" applyAlignment="1">
      <alignment/>
    </xf>
    <xf numFmtId="0" fontId="2" fillId="34" borderId="2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44" fontId="52" fillId="0" borderId="17" xfId="61" applyFont="1" applyBorder="1" applyAlignment="1">
      <alignment horizontal="right" vertical="center" wrapText="1"/>
    </xf>
    <xf numFmtId="44" fontId="51" fillId="35" borderId="25" xfId="61" applyFont="1" applyFill="1" applyBorder="1" applyAlignment="1">
      <alignment horizontal="right" vertical="center" wrapText="1"/>
    </xf>
    <xf numFmtId="44" fontId="51" fillId="35" borderId="26" xfId="61" applyFont="1" applyFill="1" applyBorder="1" applyAlignment="1">
      <alignment horizontal="right" vertical="center" wrapText="1"/>
    </xf>
    <xf numFmtId="0" fontId="50" fillId="33" borderId="27" xfId="0" applyFont="1" applyFill="1" applyBorder="1" applyAlignment="1">
      <alignment horizontal="center" vertical="center" wrapText="1"/>
    </xf>
    <xf numFmtId="44" fontId="51" fillId="35" borderId="28" xfId="6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44" fontId="0" fillId="0" borderId="0" xfId="0" applyNumberFormat="1" applyFill="1" applyBorder="1" applyAlignment="1">
      <alignment/>
    </xf>
    <xf numFmtId="0" fontId="54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44" fontId="51" fillId="0" borderId="0" xfId="61" applyFont="1" applyFill="1" applyBorder="1" applyAlignment="1">
      <alignment horizontal="right" vertical="center" wrapText="1"/>
    </xf>
    <xf numFmtId="10" fontId="51" fillId="0" borderId="0" xfId="50" applyNumberFormat="1" applyFont="1" applyFill="1" applyBorder="1" applyAlignment="1">
      <alignment horizontal="right" vertical="center" wrapText="1"/>
    </xf>
    <xf numFmtId="10" fontId="51" fillId="0" borderId="0" xfId="50" applyNumberFormat="1" applyFont="1" applyFill="1" applyBorder="1" applyAlignment="1">
      <alignment horizontal="center" vertical="center" wrapText="1"/>
    </xf>
    <xf numFmtId="44" fontId="54" fillId="0" borderId="0" xfId="61" applyFont="1" applyFill="1" applyBorder="1" applyAlignment="1">
      <alignment horizontal="center" vertical="center" wrapText="1"/>
    </xf>
    <xf numFmtId="10" fontId="55" fillId="0" borderId="0" xfId="61" applyNumberFormat="1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vertical="center" wrapText="1"/>
    </xf>
    <xf numFmtId="44" fontId="52" fillId="0" borderId="0" xfId="61" applyFont="1" applyFill="1" applyBorder="1" applyAlignment="1">
      <alignment vertical="center" wrapText="1"/>
    </xf>
    <xf numFmtId="44" fontId="52" fillId="0" borderId="0" xfId="61" applyFont="1" applyFill="1" applyBorder="1" applyAlignment="1">
      <alignment horizontal="right" vertical="center" wrapText="1"/>
    </xf>
    <xf numFmtId="10" fontId="52" fillId="0" borderId="0" xfId="50" applyNumberFormat="1" applyFont="1" applyFill="1" applyBorder="1" applyAlignment="1">
      <alignment horizontal="center" vertical="center" wrapText="1"/>
    </xf>
    <xf numFmtId="44" fontId="54" fillId="0" borderId="0" xfId="6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44" fontId="0" fillId="0" borderId="20" xfId="61" applyFont="1" applyBorder="1" applyAlignment="1">
      <alignment/>
    </xf>
    <xf numFmtId="44" fontId="0" fillId="35" borderId="20" xfId="61" applyFont="1" applyFill="1" applyBorder="1" applyAlignment="1">
      <alignment/>
    </xf>
    <xf numFmtId="44" fontId="0" fillId="0" borderId="0" xfId="61" applyFont="1" applyAlignment="1">
      <alignment/>
    </xf>
    <xf numFmtId="44" fontId="0" fillId="35" borderId="20" xfId="61" applyFont="1" applyFill="1" applyBorder="1" applyAlignment="1">
      <alignment wrapText="1"/>
    </xf>
    <xf numFmtId="44" fontId="0" fillId="0" borderId="20" xfId="61" applyFont="1" applyBorder="1" applyAlignment="1">
      <alignment wrapText="1"/>
    </xf>
    <xf numFmtId="44" fontId="0" fillId="34" borderId="20" xfId="61" applyFont="1" applyFill="1" applyBorder="1" applyAlignment="1">
      <alignment/>
    </xf>
    <xf numFmtId="9" fontId="0" fillId="0" borderId="0" xfId="0" applyNumberFormat="1" applyAlignment="1">
      <alignment/>
    </xf>
    <xf numFmtId="44" fontId="0" fillId="0" borderId="0" xfId="61" applyFont="1" applyAlignment="1">
      <alignment/>
    </xf>
    <xf numFmtId="44" fontId="2" fillId="0" borderId="28" xfId="0" applyNumberFormat="1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4" fontId="51" fillId="0" borderId="29" xfId="61" applyFont="1" applyBorder="1" applyAlignment="1">
      <alignment horizontal="center" vertical="center" wrapText="1"/>
    </xf>
    <xf numFmtId="44" fontId="51" fillId="0" borderId="0" xfId="61" applyFont="1" applyBorder="1" applyAlignment="1">
      <alignment horizontal="center" vertical="center" wrapText="1"/>
    </xf>
    <xf numFmtId="44" fontId="51" fillId="0" borderId="30" xfId="6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1" fillId="0" borderId="0" xfId="0" applyFont="1" applyFill="1" applyBorder="1" applyAlignment="1">
      <alignment horizontal="left"/>
    </xf>
    <xf numFmtId="0" fontId="54" fillId="0" borderId="2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3" fillId="34" borderId="31" xfId="0" applyFont="1" applyFill="1" applyBorder="1" applyAlignment="1">
      <alignment horizontal="center"/>
    </xf>
    <xf numFmtId="0" fontId="53" fillId="34" borderId="32" xfId="0" applyFont="1" applyFill="1" applyBorder="1" applyAlignment="1">
      <alignment horizontal="center"/>
    </xf>
    <xf numFmtId="0" fontId="53" fillId="34" borderId="33" xfId="0" applyFont="1" applyFill="1" applyBorder="1" applyAlignment="1">
      <alignment horizontal="center"/>
    </xf>
    <xf numFmtId="0" fontId="56" fillId="0" borderId="34" xfId="0" applyFont="1" applyFill="1" applyBorder="1" applyAlignment="1">
      <alignment horizontal="center"/>
    </xf>
    <xf numFmtId="0" fontId="56" fillId="0" borderId="35" xfId="0" applyFont="1" applyFill="1" applyBorder="1" applyAlignment="1">
      <alignment horizontal="center"/>
    </xf>
    <xf numFmtId="0" fontId="56" fillId="0" borderId="36" xfId="0" applyFont="1" applyFill="1" applyBorder="1" applyAlignment="1">
      <alignment horizontal="center"/>
    </xf>
    <xf numFmtId="0" fontId="56" fillId="0" borderId="37" xfId="0" applyFont="1" applyFill="1" applyBorder="1" applyAlignment="1">
      <alignment horizontal="center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3" borderId="38" xfId="0" applyFont="1" applyFill="1" applyBorder="1" applyAlignment="1">
      <alignment horizontal="center" vertical="center" wrapText="1"/>
    </xf>
    <xf numFmtId="0" fontId="54" fillId="33" borderId="39" xfId="0" applyFont="1" applyFill="1" applyBorder="1" applyAlignment="1">
      <alignment horizontal="center" vertical="center" wrapText="1"/>
    </xf>
    <xf numFmtId="0" fontId="54" fillId="33" borderId="40" xfId="0" applyFont="1" applyFill="1" applyBorder="1" applyAlignment="1">
      <alignment horizontal="center" vertical="center" wrapText="1"/>
    </xf>
    <xf numFmtId="0" fontId="54" fillId="33" borderId="41" xfId="0" applyFont="1" applyFill="1" applyBorder="1" applyAlignment="1">
      <alignment horizontal="center" vertical="center" wrapText="1"/>
    </xf>
    <xf numFmtId="0" fontId="53" fillId="34" borderId="28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tabSelected="1" zoomScale="150" zoomScaleNormal="150" zoomScalePageLayoutView="0" workbookViewId="0" topLeftCell="A5">
      <selection activeCell="A19" sqref="A19:C21"/>
    </sheetView>
  </sheetViews>
  <sheetFormatPr defaultColWidth="11.00390625" defaultRowHeight="15.75"/>
  <cols>
    <col min="1" max="1" width="9.875" style="0" customWidth="1"/>
    <col min="2" max="2" width="16.25390625" style="0" customWidth="1"/>
    <col min="3" max="3" width="13.375" style="0" bestFit="1" customWidth="1"/>
    <col min="4" max="4" width="15.875" style="0" customWidth="1"/>
    <col min="5" max="6" width="13.50390625" style="0" customWidth="1"/>
    <col min="7" max="7" width="12.00390625" style="0" bestFit="1" customWidth="1"/>
    <col min="8" max="8" width="20.125" style="0" customWidth="1"/>
    <col min="9" max="9" width="15.875" style="0" customWidth="1"/>
  </cols>
  <sheetData>
    <row r="1" spans="1:8" ht="15.75">
      <c r="A1" s="82"/>
      <c r="B1" s="83"/>
      <c r="C1" s="83"/>
      <c r="D1" s="83"/>
      <c r="E1" s="83"/>
      <c r="F1" s="83"/>
      <c r="G1" s="83"/>
      <c r="H1" s="84"/>
    </row>
    <row r="2" spans="1:8" s="6" customFormat="1" ht="15.75">
      <c r="A2" s="85" t="s">
        <v>4</v>
      </c>
      <c r="B2" s="85"/>
      <c r="C2" s="85"/>
      <c r="D2" s="85"/>
      <c r="E2" s="85"/>
      <c r="F2" s="85"/>
      <c r="G2" s="85"/>
      <c r="H2" s="85"/>
    </row>
    <row r="3" spans="1:8" s="6" customFormat="1" ht="9" customHeight="1" thickBot="1">
      <c r="A3" s="63"/>
      <c r="B3" s="63"/>
      <c r="C3" s="63"/>
      <c r="D3" s="63"/>
      <c r="E3" s="63"/>
      <c r="F3" s="63"/>
      <c r="G3" s="63"/>
      <c r="H3" s="63"/>
    </row>
    <row r="4" spans="1:8" s="6" customFormat="1" ht="16.5" thickBot="1">
      <c r="A4" s="29" t="s">
        <v>13</v>
      </c>
      <c r="B4" s="86" t="s">
        <v>27</v>
      </c>
      <c r="C4" s="87"/>
      <c r="D4" s="87"/>
      <c r="E4" s="87"/>
      <c r="F4" s="87"/>
      <c r="G4" s="87"/>
      <c r="H4" s="88"/>
    </row>
    <row r="5" spans="1:8" s="6" customFormat="1" ht="8.25" customHeight="1">
      <c r="A5" s="63"/>
      <c r="B5" s="63"/>
      <c r="C5" s="63"/>
      <c r="D5" s="63"/>
      <c r="E5" s="63"/>
      <c r="F5" s="63"/>
      <c r="G5" s="63"/>
      <c r="H5" s="63"/>
    </row>
    <row r="6" ht="16.5" thickBot="1">
      <c r="A6" s="18" t="s">
        <v>9</v>
      </c>
    </row>
    <row r="7" spans="1:8" ht="31.5" customHeight="1">
      <c r="A7" s="89" t="s">
        <v>0</v>
      </c>
      <c r="B7" s="92" t="s">
        <v>17</v>
      </c>
      <c r="C7" s="36"/>
      <c r="D7" s="92" t="s">
        <v>18</v>
      </c>
      <c r="E7" s="94" t="s">
        <v>19</v>
      </c>
      <c r="F7" s="39" t="s">
        <v>21</v>
      </c>
      <c r="G7" s="96" t="s">
        <v>22</v>
      </c>
      <c r="H7" s="89" t="s">
        <v>29</v>
      </c>
    </row>
    <row r="8" spans="1:8" ht="16.5" thickBot="1">
      <c r="A8" s="90"/>
      <c r="B8" s="93"/>
      <c r="C8" s="37"/>
      <c r="D8" s="93"/>
      <c r="E8" s="95"/>
      <c r="F8" s="40"/>
      <c r="G8" s="97"/>
      <c r="H8" s="91"/>
    </row>
    <row r="9" spans="1:8" ht="9" customHeight="1" thickBot="1">
      <c r="A9" s="91"/>
      <c r="B9" s="8" t="s">
        <v>5</v>
      </c>
      <c r="C9" s="8" t="s">
        <v>1</v>
      </c>
      <c r="D9" s="8" t="s">
        <v>20</v>
      </c>
      <c r="E9" s="8" t="s">
        <v>6</v>
      </c>
      <c r="F9" s="44"/>
      <c r="G9" s="8" t="s">
        <v>23</v>
      </c>
      <c r="H9" s="8" t="s">
        <v>10</v>
      </c>
    </row>
    <row r="10" spans="1:8" ht="24.75" thickBot="1">
      <c r="A10" s="2">
        <v>2012</v>
      </c>
      <c r="B10" s="22">
        <v>28152.94</v>
      </c>
      <c r="C10" s="21">
        <v>0</v>
      </c>
      <c r="D10" s="7">
        <v>6760.3</v>
      </c>
      <c r="E10" s="42">
        <v>20942.64</v>
      </c>
      <c r="F10" s="45">
        <f>D10+E10</f>
        <v>27702.94</v>
      </c>
      <c r="G10" s="75"/>
      <c r="H10" s="16" t="s">
        <v>30</v>
      </c>
    </row>
    <row r="11" spans="1:8" ht="16.5" thickBot="1">
      <c r="A11" s="10">
        <v>2013</v>
      </c>
      <c r="B11" s="22">
        <v>28566.28</v>
      </c>
      <c r="C11" s="21">
        <v>0</v>
      </c>
      <c r="D11" s="7">
        <v>19928.59</v>
      </c>
      <c r="E11" s="42">
        <v>8607.69</v>
      </c>
      <c r="F11" s="45">
        <f>D11+E11</f>
        <v>28536.28</v>
      </c>
      <c r="G11" s="76"/>
      <c r="H11" s="24">
        <v>36000</v>
      </c>
    </row>
    <row r="12" spans="1:8" ht="16.5" thickBot="1">
      <c r="A12" s="11">
        <v>2014</v>
      </c>
      <c r="B12" s="23">
        <v>28114.08</v>
      </c>
      <c r="C12" s="21">
        <f>C11</f>
        <v>0</v>
      </c>
      <c r="D12" s="7">
        <v>6649.44</v>
      </c>
      <c r="E12" s="42">
        <v>19584.43</v>
      </c>
      <c r="F12" s="45">
        <f>D12+E12</f>
        <v>26233.87</v>
      </c>
      <c r="G12" s="76"/>
      <c r="H12" s="16" t="s">
        <v>8</v>
      </c>
    </row>
    <row r="13" spans="1:8" ht="16.5" thickBot="1">
      <c r="A13" s="11">
        <v>2015</v>
      </c>
      <c r="B13" s="23">
        <v>26000</v>
      </c>
      <c r="C13" s="21">
        <f>C12</f>
        <v>0</v>
      </c>
      <c r="D13" s="7">
        <v>6924.52</v>
      </c>
      <c r="E13" s="43">
        <v>11253.12</v>
      </c>
      <c r="F13" s="45">
        <f>D13+E13</f>
        <v>18177.64</v>
      </c>
      <c r="G13" s="76"/>
      <c r="H13" s="17">
        <f>1-G15</f>
        <v>0.13687122989017808</v>
      </c>
    </row>
    <row r="14" spans="1:8" ht="16.5" thickBot="1">
      <c r="A14" s="9">
        <v>2016</v>
      </c>
      <c r="B14" s="23">
        <v>25376.26</v>
      </c>
      <c r="C14" s="21">
        <f>C13</f>
        <v>0</v>
      </c>
      <c r="D14" s="7">
        <v>16915.66</v>
      </c>
      <c r="E14" s="43"/>
      <c r="F14" s="45">
        <f>D14+E14</f>
        <v>16915.66</v>
      </c>
      <c r="G14" s="77"/>
      <c r="H14" s="16" t="s">
        <v>7</v>
      </c>
    </row>
    <row r="15" spans="1:8" ht="16.5" thickBot="1">
      <c r="A15" s="5"/>
      <c r="B15" s="12">
        <f>SUM(B10:B14)</f>
        <v>136209.56</v>
      </c>
      <c r="C15" s="13" t="s">
        <v>2</v>
      </c>
      <c r="D15" s="3">
        <f>SUM(D10:D14)</f>
        <v>57178.51000000001</v>
      </c>
      <c r="E15" s="3">
        <f>SUM(E10:E14)</f>
        <v>60387.880000000005</v>
      </c>
      <c r="F15" s="41">
        <f>SUM(F10:F14)</f>
        <v>117566.39</v>
      </c>
      <c r="G15" s="14">
        <f>(F15/B15)</f>
        <v>0.8631287701098219</v>
      </c>
      <c r="H15" s="15">
        <f>H11*H13</f>
        <v>4927.364276046411</v>
      </c>
    </row>
    <row r="17" spans="1:9" ht="18" customHeight="1">
      <c r="A17" s="78"/>
      <c r="B17" s="78"/>
      <c r="C17" s="4"/>
      <c r="D17" s="4"/>
      <c r="E17" s="4"/>
      <c r="F17" s="4"/>
      <c r="I17" s="4"/>
    </row>
    <row r="18" spans="1:27" ht="20.25" customHeight="1">
      <c r="A18" s="79"/>
      <c r="B18" s="79"/>
      <c r="C18" s="47"/>
      <c r="D18" s="46"/>
      <c r="E18" s="46"/>
      <c r="F18" s="46"/>
      <c r="G18" s="46"/>
      <c r="H18" s="46"/>
      <c r="I18" s="47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1:27" ht="19.5" customHeight="1">
      <c r="A19" s="80" t="s">
        <v>28</v>
      </c>
      <c r="B19" s="80"/>
      <c r="C19" s="72">
        <f>H15*70%</f>
        <v>3449.1549932324874</v>
      </c>
      <c r="D19" s="81"/>
      <c r="E19" s="73"/>
      <c r="F19" s="62"/>
      <c r="G19" s="73"/>
      <c r="H19" s="73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1:27" ht="15.75">
      <c r="A20" s="80" t="s">
        <v>32</v>
      </c>
      <c r="B20" s="80"/>
      <c r="C20" s="72">
        <f>H15*85%</f>
        <v>4188.259634639449</v>
      </c>
      <c r="D20" s="81"/>
      <c r="E20" s="73"/>
      <c r="F20" s="62"/>
      <c r="G20" s="73"/>
      <c r="H20" s="73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ht="17.25" customHeight="1">
      <c r="A21" s="80" t="s">
        <v>34</v>
      </c>
      <c r="B21" s="80"/>
      <c r="C21" s="72">
        <f>H15</f>
        <v>4927.364276046411</v>
      </c>
      <c r="D21" s="49"/>
      <c r="E21" s="49"/>
      <c r="F21" s="49"/>
      <c r="G21" s="49"/>
      <c r="H21" s="49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27" ht="81" customHeight="1">
      <c r="A22" s="50"/>
      <c r="B22" s="51"/>
      <c r="C22" s="52"/>
      <c r="D22" s="51"/>
      <c r="E22" s="51"/>
      <c r="F22" s="51"/>
      <c r="G22" s="53"/>
      <c r="H22" s="54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1:27" ht="15.75">
      <c r="A23" s="50"/>
      <c r="B23" s="51"/>
      <c r="C23" s="52"/>
      <c r="D23" s="51"/>
      <c r="E23" s="51"/>
      <c r="F23" s="51"/>
      <c r="G23" s="53"/>
      <c r="H23" s="51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1:27" ht="15.75">
      <c r="A24" s="50"/>
      <c r="B24" s="51"/>
      <c r="C24" s="52"/>
      <c r="D24" s="51"/>
      <c r="E24" s="51"/>
      <c r="F24" s="51"/>
      <c r="G24" s="53"/>
      <c r="H24" s="54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</row>
    <row r="25" spans="1:27" ht="15.75">
      <c r="A25" s="50"/>
      <c r="B25" s="51"/>
      <c r="C25" s="52"/>
      <c r="D25" s="51"/>
      <c r="E25" s="51"/>
      <c r="F25" s="51"/>
      <c r="G25" s="53"/>
      <c r="H25" s="5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7" ht="15.75">
      <c r="A26" s="50"/>
      <c r="B26" s="51"/>
      <c r="C26" s="52"/>
      <c r="D26" s="51"/>
      <c r="E26" s="51"/>
      <c r="F26" s="51"/>
      <c r="G26" s="53"/>
      <c r="H26" s="54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</row>
    <row r="27" spans="1:27" ht="15.75">
      <c r="A27" s="56"/>
      <c r="B27" s="57"/>
      <c r="C27" s="57"/>
      <c r="D27" s="58"/>
      <c r="E27" s="58"/>
      <c r="F27" s="58"/>
      <c r="G27" s="59"/>
      <c r="H27" s="60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1:27" ht="15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</row>
    <row r="29" spans="1:27" ht="15.75">
      <c r="A29" s="61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 ht="15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1:27" ht="15.75">
      <c r="A31" s="74"/>
      <c r="B31" s="74"/>
      <c r="C31" s="74"/>
      <c r="D31" s="74"/>
      <c r="E31" s="74"/>
      <c r="F31" s="74"/>
      <c r="G31" s="74"/>
      <c r="H31" s="74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ht="15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  <row r="33" spans="1:27" ht="15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</row>
    <row r="34" spans="1:27" ht="15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1:27" ht="15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ht="15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7" ht="15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ht="15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7" ht="15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</sheetData>
  <sheetProtection/>
  <mergeCells count="20">
    <mergeCell ref="A21:B21"/>
    <mergeCell ref="A1:H1"/>
    <mergeCell ref="A2:H2"/>
    <mergeCell ref="B4:H4"/>
    <mergeCell ref="A7:A9"/>
    <mergeCell ref="B7:B8"/>
    <mergeCell ref="D7:D8"/>
    <mergeCell ref="E7:E8"/>
    <mergeCell ref="G7:G8"/>
    <mergeCell ref="H7:H8"/>
    <mergeCell ref="H19:H20"/>
    <mergeCell ref="A31:H31"/>
    <mergeCell ref="G10:G14"/>
    <mergeCell ref="A17:B17"/>
    <mergeCell ref="A18:B18"/>
    <mergeCell ref="A19:B19"/>
    <mergeCell ref="D19:D20"/>
    <mergeCell ref="E19:E20"/>
    <mergeCell ref="G19:G20"/>
    <mergeCell ref="A20:B20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zoomScale="150" zoomScaleNormal="150" zoomScalePageLayoutView="0" workbookViewId="0" topLeftCell="A5">
      <selection activeCell="A19" sqref="A19:C21"/>
    </sheetView>
  </sheetViews>
  <sheetFormatPr defaultColWidth="11.00390625" defaultRowHeight="15.75"/>
  <cols>
    <col min="1" max="1" width="9.875" style="0" customWidth="1"/>
    <col min="2" max="2" width="16.25390625" style="0" customWidth="1"/>
    <col min="3" max="3" width="13.375" style="0" bestFit="1" customWidth="1"/>
    <col min="4" max="4" width="15.875" style="0" customWidth="1"/>
    <col min="5" max="6" width="13.50390625" style="0" customWidth="1"/>
    <col min="7" max="7" width="12.00390625" style="0" bestFit="1" customWidth="1"/>
    <col min="8" max="8" width="20.125" style="0" customWidth="1"/>
    <col min="9" max="9" width="15.875" style="0" customWidth="1"/>
  </cols>
  <sheetData>
    <row r="1" spans="1:8" ht="15.75">
      <c r="A1" s="82"/>
      <c r="B1" s="83"/>
      <c r="C1" s="83"/>
      <c r="D1" s="83"/>
      <c r="E1" s="83"/>
      <c r="F1" s="83"/>
      <c r="G1" s="83"/>
      <c r="H1" s="84"/>
    </row>
    <row r="2" spans="1:8" s="6" customFormat="1" ht="15.75">
      <c r="A2" s="85" t="s">
        <v>4</v>
      </c>
      <c r="B2" s="85"/>
      <c r="C2" s="85"/>
      <c r="D2" s="85"/>
      <c r="E2" s="85"/>
      <c r="F2" s="85"/>
      <c r="G2" s="85"/>
      <c r="H2" s="85"/>
    </row>
    <row r="3" spans="1:8" s="6" customFormat="1" ht="9" customHeight="1" thickBot="1">
      <c r="A3" s="19"/>
      <c r="B3" s="20"/>
      <c r="C3" s="20"/>
      <c r="D3" s="20"/>
      <c r="E3" s="20"/>
      <c r="F3" s="38"/>
      <c r="G3" s="20"/>
      <c r="H3" s="20"/>
    </row>
    <row r="4" spans="1:8" s="6" customFormat="1" ht="16.5" thickBot="1">
      <c r="A4" s="29" t="s">
        <v>13</v>
      </c>
      <c r="B4" s="86" t="s">
        <v>24</v>
      </c>
      <c r="C4" s="87"/>
      <c r="D4" s="87"/>
      <c r="E4" s="87"/>
      <c r="F4" s="87"/>
      <c r="G4" s="87"/>
      <c r="H4" s="88"/>
    </row>
    <row r="5" spans="1:8" s="6" customFormat="1" ht="8.25" customHeight="1">
      <c r="A5" s="19"/>
      <c r="B5" s="20"/>
      <c r="C5" s="20"/>
      <c r="D5" s="20"/>
      <c r="E5" s="20"/>
      <c r="F5" s="38"/>
      <c r="G5" s="20"/>
      <c r="H5" s="20"/>
    </row>
    <row r="6" ht="16.5" thickBot="1">
      <c r="A6" s="18" t="s">
        <v>9</v>
      </c>
    </row>
    <row r="7" spans="1:8" ht="31.5" customHeight="1">
      <c r="A7" s="89" t="s">
        <v>0</v>
      </c>
      <c r="B7" s="92" t="s">
        <v>17</v>
      </c>
      <c r="C7" s="36"/>
      <c r="D7" s="92" t="s">
        <v>18</v>
      </c>
      <c r="E7" s="94" t="s">
        <v>19</v>
      </c>
      <c r="F7" s="39" t="s">
        <v>21</v>
      </c>
      <c r="G7" s="96" t="s">
        <v>22</v>
      </c>
      <c r="H7" s="89" t="s">
        <v>29</v>
      </c>
    </row>
    <row r="8" spans="1:8" ht="16.5" thickBot="1">
      <c r="A8" s="90"/>
      <c r="B8" s="93"/>
      <c r="C8" s="37"/>
      <c r="D8" s="93"/>
      <c r="E8" s="95"/>
      <c r="F8" s="40"/>
      <c r="G8" s="97"/>
      <c r="H8" s="91"/>
    </row>
    <row r="9" spans="1:8" ht="9" customHeight="1" thickBot="1">
      <c r="A9" s="91"/>
      <c r="B9" s="8" t="s">
        <v>5</v>
      </c>
      <c r="C9" s="1" t="s">
        <v>1</v>
      </c>
      <c r="D9" s="8" t="s">
        <v>20</v>
      </c>
      <c r="E9" s="8" t="s">
        <v>6</v>
      </c>
      <c r="F9" s="44"/>
      <c r="G9" s="8" t="s">
        <v>23</v>
      </c>
      <c r="H9" s="1" t="s">
        <v>10</v>
      </c>
    </row>
    <row r="10" spans="1:8" ht="24.75" thickBot="1">
      <c r="A10" s="2">
        <v>2012</v>
      </c>
      <c r="B10" s="22">
        <v>143500</v>
      </c>
      <c r="C10" s="21">
        <v>0</v>
      </c>
      <c r="D10" s="7">
        <v>57881.1</v>
      </c>
      <c r="E10" s="42">
        <v>87521.29</v>
      </c>
      <c r="F10" s="45">
        <f>D10+E10</f>
        <v>145402.38999999998</v>
      </c>
      <c r="G10" s="75"/>
      <c r="H10" s="16" t="s">
        <v>30</v>
      </c>
    </row>
    <row r="11" spans="1:8" ht="16.5" thickBot="1">
      <c r="A11" s="10">
        <v>2013</v>
      </c>
      <c r="B11" s="22">
        <v>215000</v>
      </c>
      <c r="C11" s="21">
        <v>0</v>
      </c>
      <c r="D11" s="7"/>
      <c r="E11" s="42">
        <v>139535.82</v>
      </c>
      <c r="F11" s="45">
        <f>D11+E11</f>
        <v>139535.82</v>
      </c>
      <c r="G11" s="76"/>
      <c r="H11" s="24">
        <v>185000</v>
      </c>
    </row>
    <row r="12" spans="1:8" ht="16.5" thickBot="1">
      <c r="A12" s="11">
        <v>2014</v>
      </c>
      <c r="B12" s="23">
        <v>215208.47</v>
      </c>
      <c r="C12" s="21">
        <f>C11</f>
        <v>0</v>
      </c>
      <c r="D12" s="7">
        <v>106126.81</v>
      </c>
      <c r="E12" s="42">
        <v>36025.31</v>
      </c>
      <c r="F12" s="45">
        <f>D12+E12</f>
        <v>142152.12</v>
      </c>
      <c r="G12" s="76"/>
      <c r="H12" s="16" t="s">
        <v>8</v>
      </c>
    </row>
    <row r="13" spans="1:8" ht="16.5" thickBot="1">
      <c r="A13" s="11">
        <v>2015</v>
      </c>
      <c r="B13" s="23">
        <v>197155.29</v>
      </c>
      <c r="C13" s="21">
        <f>C12</f>
        <v>0</v>
      </c>
      <c r="D13" s="7">
        <v>197.82</v>
      </c>
      <c r="E13" s="43">
        <v>178871.99</v>
      </c>
      <c r="F13" s="45">
        <f>D13+E13</f>
        <v>179069.81</v>
      </c>
      <c r="G13" s="76"/>
      <c r="H13" s="17">
        <f>1-G15</f>
        <v>0.22576970987128275</v>
      </c>
    </row>
    <row r="14" spans="1:8" ht="16.5" thickBot="1">
      <c r="A14" s="9">
        <v>2016</v>
      </c>
      <c r="B14" s="23">
        <v>198000</v>
      </c>
      <c r="C14" s="21">
        <f>C13</f>
        <v>0</v>
      </c>
      <c r="D14" s="7">
        <v>111250.12</v>
      </c>
      <c r="E14" s="43">
        <v>32713.41</v>
      </c>
      <c r="F14" s="45">
        <f>D14+E14</f>
        <v>143963.53</v>
      </c>
      <c r="G14" s="77"/>
      <c r="H14" s="16" t="s">
        <v>7</v>
      </c>
    </row>
    <row r="15" spans="1:8" ht="16.5" thickBot="1">
      <c r="A15" s="5"/>
      <c r="B15" s="12">
        <f>SUM(B10:B14)</f>
        <v>968863.76</v>
      </c>
      <c r="C15" s="13" t="s">
        <v>2</v>
      </c>
      <c r="D15" s="3">
        <f>SUM(D10:D14)</f>
        <v>275455.85</v>
      </c>
      <c r="E15" s="3">
        <f>SUM(E10:E14)</f>
        <v>474667.81999999995</v>
      </c>
      <c r="F15" s="41">
        <f>SUM(F10:F14)</f>
        <v>750123.6699999999</v>
      </c>
      <c r="G15" s="14">
        <f>(F15/B15)</f>
        <v>0.7742302901287172</v>
      </c>
      <c r="H15" s="15">
        <f>H11*H13</f>
        <v>41767.39632618731</v>
      </c>
    </row>
    <row r="17" spans="1:9" ht="18" customHeight="1">
      <c r="A17" s="78"/>
      <c r="B17" s="78"/>
      <c r="C17" s="4"/>
      <c r="D17" s="4"/>
      <c r="E17" s="4"/>
      <c r="F17" s="4"/>
      <c r="I17" s="4"/>
    </row>
    <row r="18" spans="1:27" ht="20.25" customHeight="1">
      <c r="A18" s="79"/>
      <c r="B18" s="79"/>
      <c r="C18" s="47"/>
      <c r="D18" s="46"/>
      <c r="E18" s="46"/>
      <c r="F18" s="46"/>
      <c r="G18" s="46"/>
      <c r="H18" s="46"/>
      <c r="I18" s="47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1:27" ht="19.5" customHeight="1">
      <c r="A19" s="80" t="s">
        <v>28</v>
      </c>
      <c r="B19" s="80"/>
      <c r="C19" s="72">
        <f>H15*70%</f>
        <v>29237.177428331113</v>
      </c>
      <c r="D19" s="81"/>
      <c r="E19" s="73"/>
      <c r="F19" s="48"/>
      <c r="G19" s="73"/>
      <c r="H19" s="73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1:27" ht="15.75">
      <c r="A20" s="80" t="s">
        <v>32</v>
      </c>
      <c r="B20" s="80"/>
      <c r="C20" s="72">
        <f>H15*85%</f>
        <v>35502.28687725921</v>
      </c>
      <c r="D20" s="81"/>
      <c r="E20" s="73"/>
      <c r="F20" s="48"/>
      <c r="G20" s="73"/>
      <c r="H20" s="73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ht="19.5" customHeight="1">
      <c r="A21" s="80" t="s">
        <v>34</v>
      </c>
      <c r="B21" s="80"/>
      <c r="C21" s="72">
        <f>H15</f>
        <v>41767.39632618731</v>
      </c>
      <c r="D21" s="49"/>
      <c r="E21" s="49"/>
      <c r="F21" s="49"/>
      <c r="G21" s="49"/>
      <c r="H21" s="49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27" ht="81" customHeight="1">
      <c r="A22" s="50"/>
      <c r="B22" s="51"/>
      <c r="C22" s="52"/>
      <c r="D22" s="51"/>
      <c r="E22" s="51"/>
      <c r="F22" s="51"/>
      <c r="G22" s="53"/>
      <c r="H22" s="54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1:27" ht="15.75">
      <c r="A23" s="50"/>
      <c r="B23" s="51"/>
      <c r="C23" s="52"/>
      <c r="D23" s="51"/>
      <c r="E23" s="51"/>
      <c r="F23" s="51"/>
      <c r="G23" s="53"/>
      <c r="H23" s="51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1:27" ht="15.75">
      <c r="A24" s="50"/>
      <c r="B24" s="51"/>
      <c r="C24" s="52"/>
      <c r="D24" s="51"/>
      <c r="E24" s="51"/>
      <c r="F24" s="51"/>
      <c r="G24" s="53"/>
      <c r="H24" s="54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</row>
    <row r="25" spans="1:27" ht="15.75">
      <c r="A25" s="50"/>
      <c r="B25" s="51"/>
      <c r="C25" s="52"/>
      <c r="D25" s="51"/>
      <c r="E25" s="51"/>
      <c r="F25" s="51"/>
      <c r="G25" s="53"/>
      <c r="H25" s="5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7" ht="15.75">
      <c r="A26" s="50"/>
      <c r="B26" s="51"/>
      <c r="C26" s="52"/>
      <c r="D26" s="51"/>
      <c r="E26" s="51"/>
      <c r="F26" s="51"/>
      <c r="G26" s="53"/>
      <c r="H26" s="54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</row>
    <row r="27" spans="1:27" ht="15.75">
      <c r="A27" s="56"/>
      <c r="B27" s="57"/>
      <c r="C27" s="57"/>
      <c r="D27" s="58"/>
      <c r="E27" s="58"/>
      <c r="F27" s="58"/>
      <c r="G27" s="59"/>
      <c r="H27" s="60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1:27" ht="15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</row>
    <row r="29" spans="1:27" ht="15.75">
      <c r="A29" s="61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 ht="15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1:27" ht="15.75">
      <c r="A31" s="74"/>
      <c r="B31" s="74"/>
      <c r="C31" s="74"/>
      <c r="D31" s="74"/>
      <c r="E31" s="74"/>
      <c r="F31" s="74"/>
      <c r="G31" s="74"/>
      <c r="H31" s="74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ht="15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  <row r="33" spans="1:27" ht="15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</row>
    <row r="34" spans="1:27" ht="15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1:27" ht="15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ht="15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7" ht="15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ht="15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7" ht="15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</sheetData>
  <sheetProtection/>
  <mergeCells count="20">
    <mergeCell ref="A21:B21"/>
    <mergeCell ref="A17:B17"/>
    <mergeCell ref="A1:H1"/>
    <mergeCell ref="A2:H2"/>
    <mergeCell ref="A7:A9"/>
    <mergeCell ref="B7:B8"/>
    <mergeCell ref="H7:H8"/>
    <mergeCell ref="E7:E8"/>
    <mergeCell ref="D7:D8"/>
    <mergeCell ref="G7:G8"/>
    <mergeCell ref="A20:B20"/>
    <mergeCell ref="A18:B18"/>
    <mergeCell ref="A19:B19"/>
    <mergeCell ref="A31:H31"/>
    <mergeCell ref="B4:H4"/>
    <mergeCell ref="H19:H20"/>
    <mergeCell ref="G10:G14"/>
    <mergeCell ref="D19:D20"/>
    <mergeCell ref="E19:E20"/>
    <mergeCell ref="G19:G20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200" zoomScaleNormal="200" zoomScalePageLayoutView="0" workbookViewId="0" topLeftCell="A17">
      <selection activeCell="A34" sqref="A34:C36"/>
    </sheetView>
  </sheetViews>
  <sheetFormatPr defaultColWidth="8.875" defaultRowHeight="15.75"/>
  <cols>
    <col min="1" max="2" width="19.125" style="0" customWidth="1"/>
    <col min="3" max="3" width="12.625" style="0" customWidth="1"/>
    <col min="4" max="4" width="18.625" style="0" customWidth="1"/>
    <col min="5" max="5" width="18.50390625" style="0" customWidth="1"/>
    <col min="6" max="7" width="8.875" style="0" customWidth="1"/>
    <col min="8" max="8" width="11.625" style="0" bestFit="1" customWidth="1"/>
    <col min="9" max="9" width="4.50390625" style="0" customWidth="1"/>
    <col min="10" max="10" width="11.625" style="0" bestFit="1" customWidth="1"/>
  </cols>
  <sheetData>
    <row r="1" spans="1:5" ht="15.75">
      <c r="A1" s="98" t="s">
        <v>3</v>
      </c>
      <c r="B1" s="98"/>
      <c r="C1" s="98"/>
      <c r="D1" s="98"/>
      <c r="E1" s="98"/>
    </row>
    <row r="2" spans="1:5" ht="15.75">
      <c r="A2" s="99" t="s">
        <v>31</v>
      </c>
      <c r="B2" s="99"/>
      <c r="C2" s="99"/>
      <c r="D2" s="99"/>
      <c r="E2" s="99"/>
    </row>
    <row r="3" spans="1:5" ht="16.5" thickBot="1">
      <c r="A3" s="19"/>
      <c r="B3" s="19"/>
      <c r="C3" s="19"/>
      <c r="D3" s="19"/>
      <c r="E3" s="19"/>
    </row>
    <row r="4" spans="1:5" ht="32.25" thickBot="1">
      <c r="A4" s="30" t="s">
        <v>12</v>
      </c>
      <c r="B4" s="30" t="s">
        <v>14</v>
      </c>
      <c r="C4" s="30" t="s">
        <v>15</v>
      </c>
      <c r="D4" s="30" t="s">
        <v>33</v>
      </c>
      <c r="E4" s="30" t="s">
        <v>11</v>
      </c>
    </row>
    <row r="5" ht="6" customHeight="1" thickBot="1"/>
    <row r="6" spans="1:10" ht="18" customHeight="1" thickBot="1">
      <c r="A6" s="26" t="s">
        <v>25</v>
      </c>
      <c r="B6" s="26">
        <v>2017</v>
      </c>
      <c r="C6" s="32">
        <v>0.7</v>
      </c>
      <c r="D6" s="65">
        <v>41767.4</v>
      </c>
      <c r="E6" s="64">
        <f>D6*70%</f>
        <v>29237.18</v>
      </c>
      <c r="G6">
        <v>2017</v>
      </c>
      <c r="H6" s="4">
        <f>D6+D8+E10</f>
        <v>46694.76</v>
      </c>
      <c r="I6" s="70">
        <v>0.7</v>
      </c>
      <c r="J6" s="4">
        <f>H6*70%</f>
        <v>32686.332</v>
      </c>
    </row>
    <row r="7" ht="6" customHeight="1" thickBot="1">
      <c r="D7" s="66"/>
    </row>
    <row r="8" spans="1:10" ht="18" customHeight="1" thickBot="1">
      <c r="A8" s="26" t="s">
        <v>27</v>
      </c>
      <c r="B8" s="26">
        <v>2017</v>
      </c>
      <c r="C8" s="32">
        <v>0.7</v>
      </c>
      <c r="D8" s="65">
        <v>4927.36</v>
      </c>
      <c r="E8" s="64">
        <f>D8*70%</f>
        <v>3449.1519999999996</v>
      </c>
      <c r="G8">
        <v>2018</v>
      </c>
      <c r="H8" s="4">
        <f>H6</f>
        <v>46694.76</v>
      </c>
      <c r="I8" s="70">
        <v>0.85</v>
      </c>
      <c r="J8" s="4">
        <f>H8*85%</f>
        <v>39690.546</v>
      </c>
    </row>
    <row r="9" spans="4:5" ht="6" customHeight="1" thickBot="1">
      <c r="D9" s="66"/>
      <c r="E9" s="66"/>
    </row>
    <row r="10" spans="1:5" s="25" customFormat="1" ht="18" customHeight="1" thickBot="1">
      <c r="A10" s="33"/>
      <c r="B10" s="33"/>
      <c r="C10" s="34"/>
      <c r="D10" s="67"/>
      <c r="E10" s="68"/>
    </row>
    <row r="11" ht="6" customHeight="1" thickBot="1"/>
    <row r="12" spans="1:5" ht="18" customHeight="1" thickBot="1">
      <c r="A12" s="26"/>
      <c r="B12" s="26"/>
      <c r="C12" s="32"/>
      <c r="D12" s="26"/>
      <c r="E12" s="31">
        <f>D12*C12</f>
        <v>0</v>
      </c>
    </row>
    <row r="13" ht="6" customHeight="1" thickBot="1"/>
    <row r="14" spans="1:5" ht="18" customHeight="1" thickBot="1">
      <c r="A14" s="26"/>
      <c r="B14" s="26"/>
      <c r="C14" s="32"/>
      <c r="D14" s="26"/>
      <c r="E14" s="31">
        <f>D14*C14</f>
        <v>0</v>
      </c>
    </row>
    <row r="15" ht="6" customHeight="1" thickBot="1"/>
    <row r="16" spans="1:5" ht="18" customHeight="1" thickBot="1">
      <c r="A16" s="26"/>
      <c r="B16" s="26"/>
      <c r="C16" s="32"/>
      <c r="D16" s="26"/>
      <c r="E16" s="31">
        <f>D16*C16</f>
        <v>0</v>
      </c>
    </row>
    <row r="17" ht="6" customHeight="1" thickBot="1"/>
    <row r="18" spans="1:5" ht="18" customHeight="1" thickBot="1">
      <c r="A18" s="26"/>
      <c r="B18" s="26"/>
      <c r="C18" s="32"/>
      <c r="D18" s="26"/>
      <c r="E18" s="31">
        <f>D18*C18</f>
        <v>0</v>
      </c>
    </row>
    <row r="19" ht="6" customHeight="1" thickBot="1"/>
    <row r="20" spans="1:5" ht="18" customHeight="1" thickBot="1">
      <c r="A20" s="26"/>
      <c r="B20" s="26"/>
      <c r="C20" s="32"/>
      <c r="D20" s="26"/>
      <c r="E20" s="31">
        <f>D20*C20</f>
        <v>0</v>
      </c>
    </row>
    <row r="21" ht="6" customHeight="1" thickBot="1"/>
    <row r="22" spans="1:5" ht="18" customHeight="1" thickBot="1">
      <c r="A22" s="26"/>
      <c r="B22" s="26"/>
      <c r="C22" s="32"/>
      <c r="D22" s="26"/>
      <c r="E22" s="31">
        <f>D22*C22</f>
        <v>0</v>
      </c>
    </row>
    <row r="23" ht="6" customHeight="1" thickBot="1"/>
    <row r="24" spans="1:5" ht="18" customHeight="1" thickBot="1">
      <c r="A24" s="26"/>
      <c r="B24" s="26"/>
      <c r="C24" s="32"/>
      <c r="D24" s="26"/>
      <c r="E24" s="31">
        <f>D24*C24</f>
        <v>0</v>
      </c>
    </row>
    <row r="25" ht="6" customHeight="1" thickBot="1"/>
    <row r="26" spans="1:5" ht="18" customHeight="1" thickBot="1">
      <c r="A26" s="26"/>
      <c r="B26" s="26"/>
      <c r="C26" s="32"/>
      <c r="D26" s="26"/>
      <c r="E26" s="31">
        <f>D26*C26</f>
        <v>0</v>
      </c>
    </row>
    <row r="27" ht="6" customHeight="1" thickBot="1"/>
    <row r="28" spans="1:5" ht="18" customHeight="1" thickBot="1">
      <c r="A28" s="26"/>
      <c r="B28" s="26"/>
      <c r="C28" s="32"/>
      <c r="D28" s="26"/>
      <c r="E28" s="31">
        <f>D28*C28</f>
        <v>0</v>
      </c>
    </row>
    <row r="29" ht="9" customHeight="1" thickBot="1"/>
    <row r="30" spans="3:5" ht="16.5" thickBot="1">
      <c r="C30" s="27"/>
      <c r="D30" s="28" t="s">
        <v>26</v>
      </c>
      <c r="E30" s="69">
        <f>SUM(E6:E28)</f>
        <v>32686.332</v>
      </c>
    </row>
    <row r="32" ht="15.75">
      <c r="A32" s="35" t="s">
        <v>16</v>
      </c>
    </row>
    <row r="34" spans="1:3" ht="15.75">
      <c r="A34" s="100" t="s">
        <v>28</v>
      </c>
      <c r="B34" s="100"/>
      <c r="C34" s="71">
        <f>(D6+D8)*70%</f>
        <v>32686.332</v>
      </c>
    </row>
    <row r="35" spans="1:3" ht="15.75">
      <c r="A35" s="100" t="s">
        <v>32</v>
      </c>
      <c r="B35" s="100"/>
      <c r="C35" s="4">
        <f>(D6+D8)*85%</f>
        <v>39690.546</v>
      </c>
    </row>
    <row r="36" spans="1:3" ht="15.75">
      <c r="A36" s="100" t="s">
        <v>34</v>
      </c>
      <c r="B36" s="100"/>
      <c r="C36" s="4">
        <f>D6+D8</f>
        <v>46694.76</v>
      </c>
    </row>
  </sheetData>
  <sheetProtection/>
  <mergeCells count="5">
    <mergeCell ref="A1:E1"/>
    <mergeCell ref="A2:E2"/>
    <mergeCell ref="A34:B34"/>
    <mergeCell ref="A35:B35"/>
    <mergeCell ref="A36:B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Masini</dc:creator>
  <cp:keywords/>
  <dc:description/>
  <cp:lastModifiedBy>Amministratore</cp:lastModifiedBy>
  <cp:lastPrinted>2016-05-25T13:26:01Z</cp:lastPrinted>
  <dcterms:created xsi:type="dcterms:W3CDTF">2015-01-30T18:05:31Z</dcterms:created>
  <dcterms:modified xsi:type="dcterms:W3CDTF">2017-04-03T12:06:16Z</dcterms:modified>
  <cp:category/>
  <cp:version/>
  <cp:contentType/>
  <cp:contentStatus/>
</cp:coreProperties>
</file>